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2FE158E9-626F-4A1C-B1D1-3EE8AB7D52D1}" xr6:coauthVersionLast="47" xr6:coauthVersionMax="47" xr10:uidLastSave="{00000000-0000-0000-0000-000000000000}"/>
  <bookViews>
    <workbookView xWindow="-120" yWindow="-120" windowWidth="20730" windowHeight="11160" xr2:uid="{0E830569-7FB6-4877-8F09-713C20D13850}"/>
  </bookViews>
  <sheets>
    <sheet name="Декабрь" sheetId="1" r:id="rId1"/>
    <sheet name="Январь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AW11" i="2"/>
  <c r="AV11" i="2"/>
  <c r="AU11" i="2"/>
  <c r="AS11" i="2"/>
  <c r="AT11" i="2" s="1"/>
  <c r="AW10" i="2"/>
  <c r="AV10" i="2"/>
  <c r="AU10" i="2"/>
  <c r="AS10" i="2"/>
  <c r="AT10" i="2" s="1"/>
  <c r="AW9" i="2"/>
  <c r="AV9" i="2"/>
  <c r="AU9" i="2"/>
  <c r="AS9" i="2"/>
  <c r="AT9" i="2" s="1"/>
  <c r="AW8" i="2"/>
  <c r="AV8" i="2"/>
  <c r="AU8" i="2"/>
  <c r="AT8" i="2"/>
  <c r="AS8" i="2"/>
  <c r="AW7" i="2"/>
  <c r="AV7" i="2"/>
  <c r="AU7" i="2"/>
  <c r="AS7" i="2"/>
  <c r="AT7" i="2" s="1"/>
  <c r="AW6" i="2"/>
  <c r="AV6" i="2"/>
  <c r="AU6" i="2"/>
  <c r="AT6" i="2"/>
  <c r="AS6" i="2"/>
  <c r="AW5" i="2"/>
  <c r="AV5" i="2"/>
  <c r="AU5" i="2"/>
  <c r="AS5" i="2"/>
  <c r="AT5" i="2" s="1"/>
  <c r="B4" i="2"/>
  <c r="C4" i="2" s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N1" i="2"/>
  <c r="AG1" i="2"/>
  <c r="C1" i="2"/>
  <c r="AZ1" i="2" s="1"/>
  <c r="G19" i="1"/>
  <c r="AZ1" i="1" s="1"/>
  <c r="AW6" i="1"/>
  <c r="AW7" i="1"/>
  <c r="AW8" i="1"/>
  <c r="AW9" i="1"/>
  <c r="AW10" i="1"/>
  <c r="AW11" i="1"/>
  <c r="AW5" i="1"/>
  <c r="AV6" i="1"/>
  <c r="AV7" i="1"/>
  <c r="AV8" i="1"/>
  <c r="AV9" i="1"/>
  <c r="AV10" i="1"/>
  <c r="AV11" i="1"/>
  <c r="AV5" i="1"/>
  <c r="AU6" i="1"/>
  <c r="AU7" i="1"/>
  <c r="AU8" i="1"/>
  <c r="AU9" i="1"/>
  <c r="AU10" i="1"/>
  <c r="AU11" i="1"/>
  <c r="AU5" i="1"/>
  <c r="AT6" i="1"/>
  <c r="AT7" i="1"/>
  <c r="AT8" i="1"/>
  <c r="AT9" i="1"/>
  <c r="AT10" i="1"/>
  <c r="AT11" i="1"/>
  <c r="AS6" i="1"/>
  <c r="AS7" i="1"/>
  <c r="AS8" i="1"/>
  <c r="AS9" i="1"/>
  <c r="AS10" i="1"/>
  <c r="AS11" i="1"/>
  <c r="AS5" i="1"/>
  <c r="AT5" i="1" s="1"/>
  <c r="C1" i="1"/>
  <c r="AG1" i="1"/>
  <c r="AN1" i="1"/>
  <c r="B4" i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Z5" i="2" l="1"/>
  <c r="BA5" i="2"/>
  <c r="BB5" i="2" s="1"/>
  <c r="AZ6" i="2"/>
  <c r="AZ7" i="2"/>
  <c r="AZ8" i="2"/>
  <c r="AZ9" i="2"/>
  <c r="AZ10" i="2"/>
  <c r="AZ11" i="2"/>
  <c r="AZ8" i="1"/>
  <c r="AZ5" i="1"/>
  <c r="AZ9" i="1"/>
  <c r="AZ6" i="1"/>
  <c r="AZ10" i="1"/>
  <c r="AZ7" i="1"/>
  <c r="AZ11" i="1"/>
  <c r="BA11" i="2" l="1"/>
  <c r="BB11" i="2" s="1"/>
  <c r="BA10" i="2"/>
  <c r="BB10" i="2" s="1"/>
  <c r="BA6" i="2"/>
  <c r="BB6" i="2" s="1"/>
  <c r="BA7" i="2"/>
  <c r="BB7" i="2" s="1"/>
  <c r="BA9" i="2"/>
  <c r="BB9" i="2" s="1"/>
  <c r="BA8" i="2"/>
  <c r="BB8" i="2" s="1"/>
  <c r="BA11" i="1"/>
  <c r="BB11" i="1" s="1"/>
  <c r="BA7" i="1"/>
  <c r="BB7" i="1"/>
  <c r="BA5" i="1"/>
  <c r="BB5" i="1"/>
  <c r="BA6" i="1"/>
  <c r="BB6" i="1" s="1"/>
  <c r="BA9" i="1"/>
  <c r="BB9" i="1" s="1"/>
  <c r="BA10" i="1"/>
  <c r="BB10" i="1" s="1"/>
  <c r="BA8" i="1"/>
  <c r="BB8" i="1" s="1"/>
</calcChain>
</file>

<file path=xl/sharedStrings.xml><?xml version="1.0" encoding="utf-8"?>
<sst xmlns="http://schemas.openxmlformats.org/spreadsheetml/2006/main" count="251" uniqueCount="34">
  <si>
    <t>Иванов</t>
  </si>
  <si>
    <t>Петров</t>
  </si>
  <si>
    <t>Сидоров</t>
  </si>
  <si>
    <t>Михайлов</t>
  </si>
  <si>
    <t>Никонова</t>
  </si>
  <si>
    <t>Самойлова</t>
  </si>
  <si>
    <t>Чайкин</t>
  </si>
  <si>
    <t>Пн</t>
  </si>
  <si>
    <t>Ср</t>
  </si>
  <si>
    <t>Чт</t>
  </si>
  <si>
    <t>Пт</t>
  </si>
  <si>
    <t>Сб</t>
  </si>
  <si>
    <t>Вс</t>
  </si>
  <si>
    <t>Вт</t>
  </si>
  <si>
    <t>ТАБЕЛЬ</t>
  </si>
  <si>
    <t>-</t>
  </si>
  <si>
    <t>Б</t>
  </si>
  <si>
    <t>Больничный</t>
  </si>
  <si>
    <t>О</t>
  </si>
  <si>
    <t>Отпуск</t>
  </si>
  <si>
    <t>П</t>
  </si>
  <si>
    <t>Прогул</t>
  </si>
  <si>
    <t>В</t>
  </si>
  <si>
    <t>Выходной</t>
  </si>
  <si>
    <t>ПР</t>
  </si>
  <si>
    <t>Праздник</t>
  </si>
  <si>
    <t>Часов</t>
  </si>
  <si>
    <t>Болезнь</t>
  </si>
  <si>
    <t>Дней</t>
  </si>
  <si>
    <t>Оклад</t>
  </si>
  <si>
    <t>Начислено по окладу</t>
  </si>
  <si>
    <t>Раб дней</t>
  </si>
  <si>
    <t>НДФЛ</t>
  </si>
  <si>
    <t>К выдаче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</si>
</sst>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"/>
    <numFmt numFmtId="167" formatCode="mmmm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</cellXfs>
  <cellStyles count="1">
    <cellStyle name="Обычный" xfId="0" builtinId="0"/>
  </cellStyles>
  <dxfs count="35"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4"/>
      </font>
    </dxf>
    <dxf>
      <font>
        <b val="0"/>
        <i/>
        <color theme="5"/>
      </font>
    </dxf>
    <dxf>
      <font>
        <color theme="9" tint="-0.499984740745262"/>
      </font>
      <fill>
        <patternFill>
          <bgColor rgb="FFFFFF99"/>
        </patternFill>
      </fill>
    </dxf>
    <dxf>
      <font>
        <b/>
        <i val="0"/>
        <color theme="4" tint="-0.499984740745262"/>
      </font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4"/>
      </font>
    </dxf>
    <dxf>
      <font>
        <b val="0"/>
        <i/>
        <color theme="5"/>
      </font>
    </dxf>
    <dxf>
      <font>
        <color theme="9" tint="-0.499984740745262"/>
      </font>
      <fill>
        <patternFill>
          <bgColor rgb="FFFFFF99"/>
        </patternFill>
      </fill>
    </dxf>
    <dxf>
      <font>
        <b/>
        <i val="0"/>
        <color theme="4" tint="-0.499984740745262"/>
      </font>
    </dxf>
    <dxf>
      <font>
        <color theme="9" tint="-0.499984740745262"/>
      </font>
      <fill>
        <patternFill>
          <bgColor rgb="FFFFFF00"/>
        </patternFill>
      </fill>
    </dxf>
    <dxf>
      <font>
        <b val="0"/>
        <i/>
        <color theme="5"/>
      </font>
    </dxf>
    <dxf>
      <font>
        <color theme="4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ont>
        <b/>
        <i val="0"/>
        <color theme="4" tint="-0.499984740745262"/>
      </font>
    </dxf>
    <dxf>
      <font>
        <b val="0"/>
        <i/>
        <color theme="5"/>
      </font>
    </dxf>
    <dxf>
      <font>
        <color theme="4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ont>
        <color theme="4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862D-8E99-409C-B6C5-293AC57D4150}">
  <dimension ref="A1:BB19"/>
  <sheetViews>
    <sheetView tabSelected="1" topLeftCell="S1" zoomScaleNormal="100" workbookViewId="0">
      <selection activeCell="S17" sqref="S17"/>
    </sheetView>
  </sheetViews>
  <sheetFormatPr defaultRowHeight="15" x14ac:dyDescent="0.25"/>
  <cols>
    <col min="1" max="1" width="15.140625" customWidth="1"/>
    <col min="2" max="43" width="3.7109375" customWidth="1"/>
    <col min="44" max="44" width="2.42578125" customWidth="1"/>
    <col min="50" max="50" width="3.42578125" customWidth="1"/>
    <col min="51" max="51" width="13.140625" customWidth="1"/>
    <col min="52" max="52" width="11.85546875" customWidth="1"/>
    <col min="54" max="54" width="9.7109375" customWidth="1"/>
  </cols>
  <sheetData>
    <row r="1" spans="1:54" x14ac:dyDescent="0.25">
      <c r="A1" s="1">
        <v>44531</v>
      </c>
      <c r="B1" s="2" t="s">
        <v>15</v>
      </c>
      <c r="C1" s="7">
        <f>EDATE(A1,1)-1</f>
        <v>44561</v>
      </c>
      <c r="D1" s="7"/>
      <c r="E1" s="7"/>
      <c r="F1" s="7"/>
      <c r="G1" s="7"/>
      <c r="R1" s="11" t="s">
        <v>14</v>
      </c>
      <c r="S1" s="11"/>
      <c r="T1" s="11"/>
      <c r="U1" s="11"/>
      <c r="V1" s="11"/>
      <c r="AG1" s="5">
        <f>EDATE(A1,0)</f>
        <v>44531</v>
      </c>
      <c r="AH1" s="5"/>
      <c r="AI1" s="5"/>
      <c r="AJ1" s="5"/>
      <c r="AK1" s="5"/>
      <c r="AL1" s="5"/>
      <c r="AM1" s="5"/>
      <c r="AN1" s="6">
        <f>YEAR(A1)</f>
        <v>2021</v>
      </c>
      <c r="AO1" s="6"/>
      <c r="AP1" s="6"/>
      <c r="AQ1" s="6"/>
      <c r="AY1" t="s">
        <v>31</v>
      </c>
      <c r="AZ1" s="3">
        <f>NETWORKDAYS.INTL(A1,C1,1)-G19</f>
        <v>22</v>
      </c>
    </row>
    <row r="2" spans="1:54" ht="15.75" thickBot="1" x14ac:dyDescent="0.3"/>
    <row r="3" spans="1:54" s="2" customFormat="1" x14ac:dyDescent="0.25">
      <c r="A3" s="13"/>
      <c r="B3" s="17" t="s">
        <v>7</v>
      </c>
      <c r="C3" s="18" t="s">
        <v>13</v>
      </c>
      <c r="D3" s="18" t="s">
        <v>8</v>
      </c>
      <c r="E3" s="18" t="s">
        <v>9</v>
      </c>
      <c r="F3" s="18" t="s">
        <v>10</v>
      </c>
      <c r="G3" s="19" t="s">
        <v>11</v>
      </c>
      <c r="H3" s="19" t="s">
        <v>12</v>
      </c>
      <c r="I3" s="18" t="s">
        <v>7</v>
      </c>
      <c r="J3" s="18" t="s">
        <v>13</v>
      </c>
      <c r="K3" s="18" t="s">
        <v>8</v>
      </c>
      <c r="L3" s="18" t="s">
        <v>9</v>
      </c>
      <c r="M3" s="18" t="s">
        <v>10</v>
      </c>
      <c r="N3" s="19" t="s">
        <v>11</v>
      </c>
      <c r="O3" s="19" t="s">
        <v>12</v>
      </c>
      <c r="P3" s="18" t="s">
        <v>7</v>
      </c>
      <c r="Q3" s="18" t="s">
        <v>13</v>
      </c>
      <c r="R3" s="18" t="s">
        <v>8</v>
      </c>
      <c r="S3" s="18" t="s">
        <v>9</v>
      </c>
      <c r="T3" s="18" t="s">
        <v>10</v>
      </c>
      <c r="U3" s="19" t="s">
        <v>11</v>
      </c>
      <c r="V3" s="19" t="s">
        <v>12</v>
      </c>
      <c r="W3" s="18" t="s">
        <v>7</v>
      </c>
      <c r="X3" s="18" t="s">
        <v>13</v>
      </c>
      <c r="Y3" s="18" t="s">
        <v>8</v>
      </c>
      <c r="Z3" s="18" t="s">
        <v>9</v>
      </c>
      <c r="AA3" s="18" t="s">
        <v>10</v>
      </c>
      <c r="AB3" s="19" t="s">
        <v>11</v>
      </c>
      <c r="AC3" s="19" t="s">
        <v>12</v>
      </c>
      <c r="AD3" s="18" t="s">
        <v>7</v>
      </c>
      <c r="AE3" s="18" t="s">
        <v>13</v>
      </c>
      <c r="AF3" s="18" t="s">
        <v>8</v>
      </c>
      <c r="AG3" s="18" t="s">
        <v>9</v>
      </c>
      <c r="AH3" s="18" t="s">
        <v>10</v>
      </c>
      <c r="AI3" s="19" t="s">
        <v>11</v>
      </c>
      <c r="AJ3" s="19" t="s">
        <v>12</v>
      </c>
      <c r="AK3" s="18" t="s">
        <v>7</v>
      </c>
      <c r="AL3" s="18" t="s">
        <v>13</v>
      </c>
      <c r="AM3" s="18" t="s">
        <v>8</v>
      </c>
      <c r="AN3" s="18" t="s">
        <v>9</v>
      </c>
      <c r="AO3" s="18" t="s">
        <v>10</v>
      </c>
      <c r="AP3" s="19" t="s">
        <v>11</v>
      </c>
      <c r="AQ3" s="20" t="s">
        <v>12</v>
      </c>
      <c r="AS3" s="29" t="s">
        <v>26</v>
      </c>
      <c r="AT3" s="29" t="s">
        <v>28</v>
      </c>
      <c r="AU3" s="29" t="s">
        <v>27</v>
      </c>
      <c r="AV3" s="29" t="s">
        <v>19</v>
      </c>
      <c r="AW3" s="29" t="s">
        <v>21</v>
      </c>
      <c r="AY3" s="31" t="s">
        <v>29</v>
      </c>
      <c r="AZ3" s="32" t="s">
        <v>30</v>
      </c>
      <c r="BA3" s="31" t="s">
        <v>32</v>
      </c>
      <c r="BB3" s="31" t="s">
        <v>33</v>
      </c>
    </row>
    <row r="4" spans="1:54" s="4" customFormat="1" ht="15.75" thickBot="1" x14ac:dyDescent="0.3">
      <c r="A4" s="21"/>
      <c r="B4" s="22">
        <f>A1-WEEKDAY(A1,2)+1</f>
        <v>44529</v>
      </c>
      <c r="C4" s="23">
        <f>B4+1</f>
        <v>44530</v>
      </c>
      <c r="D4" s="23">
        <f t="shared" ref="D4:AQ4" si="0">C4+1</f>
        <v>44531</v>
      </c>
      <c r="E4" s="23">
        <f t="shared" si="0"/>
        <v>44532</v>
      </c>
      <c r="F4" s="23">
        <f t="shared" si="0"/>
        <v>44533</v>
      </c>
      <c r="G4" s="24">
        <f t="shared" si="0"/>
        <v>44534</v>
      </c>
      <c r="H4" s="24">
        <f t="shared" si="0"/>
        <v>44535</v>
      </c>
      <c r="I4" s="23">
        <f t="shared" si="0"/>
        <v>44536</v>
      </c>
      <c r="J4" s="23">
        <f t="shared" si="0"/>
        <v>44537</v>
      </c>
      <c r="K4" s="23">
        <f t="shared" si="0"/>
        <v>44538</v>
      </c>
      <c r="L4" s="23">
        <f t="shared" si="0"/>
        <v>44539</v>
      </c>
      <c r="M4" s="23">
        <f t="shared" si="0"/>
        <v>44540</v>
      </c>
      <c r="N4" s="24">
        <f t="shared" si="0"/>
        <v>44541</v>
      </c>
      <c r="O4" s="24">
        <f t="shared" si="0"/>
        <v>44542</v>
      </c>
      <c r="P4" s="23">
        <f t="shared" si="0"/>
        <v>44543</v>
      </c>
      <c r="Q4" s="23">
        <f t="shared" si="0"/>
        <v>44544</v>
      </c>
      <c r="R4" s="23">
        <f t="shared" si="0"/>
        <v>44545</v>
      </c>
      <c r="S4" s="23">
        <f t="shared" si="0"/>
        <v>44546</v>
      </c>
      <c r="T4" s="23">
        <f t="shared" si="0"/>
        <v>44547</v>
      </c>
      <c r="U4" s="24">
        <f t="shared" si="0"/>
        <v>44548</v>
      </c>
      <c r="V4" s="24">
        <f t="shared" si="0"/>
        <v>44549</v>
      </c>
      <c r="W4" s="23">
        <f t="shared" si="0"/>
        <v>44550</v>
      </c>
      <c r="X4" s="23">
        <f t="shared" si="0"/>
        <v>44551</v>
      </c>
      <c r="Y4" s="23">
        <f t="shared" si="0"/>
        <v>44552</v>
      </c>
      <c r="Z4" s="23">
        <f t="shared" si="0"/>
        <v>44553</v>
      </c>
      <c r="AA4" s="23">
        <f t="shared" si="0"/>
        <v>44554</v>
      </c>
      <c r="AB4" s="24">
        <f t="shared" si="0"/>
        <v>44555</v>
      </c>
      <c r="AC4" s="24">
        <f t="shared" si="0"/>
        <v>44556</v>
      </c>
      <c r="AD4" s="23">
        <f t="shared" si="0"/>
        <v>44557</v>
      </c>
      <c r="AE4" s="23">
        <f t="shared" si="0"/>
        <v>44558</v>
      </c>
      <c r="AF4" s="23">
        <f t="shared" si="0"/>
        <v>44559</v>
      </c>
      <c r="AG4" s="23">
        <f t="shared" si="0"/>
        <v>44560</v>
      </c>
      <c r="AH4" s="23">
        <f t="shared" si="0"/>
        <v>44561</v>
      </c>
      <c r="AI4" s="24">
        <f t="shared" si="0"/>
        <v>44562</v>
      </c>
      <c r="AJ4" s="24">
        <f t="shared" si="0"/>
        <v>44563</v>
      </c>
      <c r="AK4" s="23">
        <f t="shared" si="0"/>
        <v>44564</v>
      </c>
      <c r="AL4" s="23">
        <f t="shared" si="0"/>
        <v>44565</v>
      </c>
      <c r="AM4" s="23">
        <f t="shared" si="0"/>
        <v>44566</v>
      </c>
      <c r="AN4" s="23">
        <f t="shared" si="0"/>
        <v>44567</v>
      </c>
      <c r="AO4" s="23">
        <f t="shared" si="0"/>
        <v>44568</v>
      </c>
      <c r="AP4" s="24">
        <f t="shared" si="0"/>
        <v>44569</v>
      </c>
      <c r="AQ4" s="25">
        <f t="shared" si="0"/>
        <v>44570</v>
      </c>
      <c r="AS4" s="30"/>
      <c r="AT4" s="30"/>
      <c r="AU4" s="30"/>
      <c r="AV4" s="30"/>
      <c r="AW4" s="30"/>
      <c r="AY4" s="31"/>
      <c r="AZ4" s="32"/>
      <c r="BA4" s="31"/>
      <c r="BB4" s="31"/>
    </row>
    <row r="5" spans="1:54" x14ac:dyDescent="0.25">
      <c r="A5" s="16" t="s">
        <v>0</v>
      </c>
      <c r="B5" s="26"/>
      <c r="C5" s="27"/>
      <c r="D5" s="27">
        <v>8</v>
      </c>
      <c r="E5" s="27">
        <v>8</v>
      </c>
      <c r="F5" s="27">
        <v>8</v>
      </c>
      <c r="G5" s="28" t="s">
        <v>22</v>
      </c>
      <c r="H5" s="28" t="s">
        <v>22</v>
      </c>
      <c r="I5" s="27">
        <v>8</v>
      </c>
      <c r="J5" s="27">
        <v>8</v>
      </c>
      <c r="K5" s="27">
        <v>8</v>
      </c>
      <c r="L5" s="27">
        <v>8</v>
      </c>
      <c r="M5" s="27">
        <v>8</v>
      </c>
      <c r="N5" s="28" t="s">
        <v>22</v>
      </c>
      <c r="O5" s="28" t="s">
        <v>22</v>
      </c>
      <c r="P5" s="27">
        <v>8</v>
      </c>
      <c r="Q5" s="27">
        <v>8</v>
      </c>
      <c r="R5" s="27" t="s">
        <v>16</v>
      </c>
      <c r="S5" s="27" t="s">
        <v>16</v>
      </c>
      <c r="T5" s="27" t="s">
        <v>16</v>
      </c>
      <c r="U5" s="28" t="s">
        <v>22</v>
      </c>
      <c r="V5" s="28" t="s">
        <v>22</v>
      </c>
      <c r="W5" s="27">
        <v>8</v>
      </c>
      <c r="X5" s="27">
        <v>8</v>
      </c>
      <c r="Y5" s="27" t="s">
        <v>16</v>
      </c>
      <c r="Z5" s="27" t="s">
        <v>16</v>
      </c>
      <c r="AA5" s="27">
        <v>8</v>
      </c>
      <c r="AB5" s="28" t="s">
        <v>22</v>
      </c>
      <c r="AC5" s="28" t="s">
        <v>22</v>
      </c>
      <c r="AD5" s="27">
        <v>8</v>
      </c>
      <c r="AE5" s="27">
        <v>8</v>
      </c>
      <c r="AF5" s="27">
        <v>8</v>
      </c>
      <c r="AG5" s="27">
        <v>8</v>
      </c>
      <c r="AH5" s="27" t="s">
        <v>24</v>
      </c>
      <c r="AI5" s="28"/>
      <c r="AJ5" s="28"/>
      <c r="AK5" s="27"/>
      <c r="AL5" s="27"/>
      <c r="AM5" s="27"/>
      <c r="AN5" s="27"/>
      <c r="AO5" s="27"/>
      <c r="AP5" s="28"/>
      <c r="AQ5" s="28"/>
      <c r="AS5" s="10">
        <f>SUM(B5:AQ5)</f>
        <v>136</v>
      </c>
      <c r="AT5" s="10">
        <f>AS5/8</f>
        <v>17</v>
      </c>
      <c r="AU5" s="10">
        <f>COUNTIF(B5:AQ5,$B$15)</f>
        <v>5</v>
      </c>
      <c r="AV5" s="10">
        <f>COUNTIF(A5:AQ5,$B$16)</f>
        <v>0</v>
      </c>
      <c r="AW5" s="10">
        <f>COUNTIF(B5:AQ5,$B$17)</f>
        <v>0</v>
      </c>
      <c r="AY5" s="10">
        <v>65000</v>
      </c>
      <c r="AZ5" s="33">
        <f>AY5/$AZ$1*AT5</f>
        <v>50227.272727272728</v>
      </c>
      <c r="BA5" s="10">
        <f>AZ5*13/100</f>
        <v>6529.545454545454</v>
      </c>
      <c r="BB5" s="33">
        <f>AZ5-BA5</f>
        <v>43697.727272727272</v>
      </c>
    </row>
    <row r="6" spans="1:54" x14ac:dyDescent="0.25">
      <c r="A6" s="14" t="s">
        <v>1</v>
      </c>
      <c r="B6" s="12"/>
      <c r="C6" s="8"/>
      <c r="D6" s="27">
        <v>8</v>
      </c>
      <c r="E6" s="27">
        <v>8</v>
      </c>
      <c r="F6" s="27">
        <v>8</v>
      </c>
      <c r="G6" s="28" t="s">
        <v>22</v>
      </c>
      <c r="H6" s="28" t="s">
        <v>22</v>
      </c>
      <c r="I6" s="27">
        <v>8</v>
      </c>
      <c r="J6" s="27">
        <v>8</v>
      </c>
      <c r="K6" s="27">
        <v>8</v>
      </c>
      <c r="L6" s="27">
        <v>8</v>
      </c>
      <c r="M6" s="27">
        <v>8</v>
      </c>
      <c r="N6" s="28" t="s">
        <v>22</v>
      </c>
      <c r="O6" s="28" t="s">
        <v>22</v>
      </c>
      <c r="P6" s="27">
        <v>8</v>
      </c>
      <c r="Q6" s="27">
        <v>8</v>
      </c>
      <c r="R6" s="27">
        <v>8</v>
      </c>
      <c r="S6" s="27">
        <v>8</v>
      </c>
      <c r="T6" s="27">
        <v>8</v>
      </c>
      <c r="U6" s="28" t="s">
        <v>22</v>
      </c>
      <c r="V6" s="28" t="s">
        <v>22</v>
      </c>
      <c r="W6" s="27" t="s">
        <v>16</v>
      </c>
      <c r="X6" s="27" t="s">
        <v>16</v>
      </c>
      <c r="Y6" s="27" t="s">
        <v>16</v>
      </c>
      <c r="Z6" s="27" t="s">
        <v>16</v>
      </c>
      <c r="AA6" s="27" t="s">
        <v>16</v>
      </c>
      <c r="AB6" s="28" t="s">
        <v>22</v>
      </c>
      <c r="AC6" s="28" t="s">
        <v>22</v>
      </c>
      <c r="AD6" s="27">
        <v>8</v>
      </c>
      <c r="AE6" s="27">
        <v>8</v>
      </c>
      <c r="AF6" s="27">
        <v>8</v>
      </c>
      <c r="AG6" s="27">
        <v>8</v>
      </c>
      <c r="AH6" s="27" t="s">
        <v>24</v>
      </c>
      <c r="AI6" s="9"/>
      <c r="AJ6" s="9"/>
      <c r="AK6" s="8"/>
      <c r="AL6" s="8"/>
      <c r="AM6" s="8"/>
      <c r="AN6" s="8"/>
      <c r="AO6" s="8"/>
      <c r="AP6" s="9"/>
      <c r="AQ6" s="9"/>
      <c r="AS6" s="10">
        <f t="shared" ref="AS6:AS11" si="1">SUM(B6:AQ6)</f>
        <v>136</v>
      </c>
      <c r="AT6" s="10">
        <f t="shared" ref="AT6:AT11" si="2">AS6/8</f>
        <v>17</v>
      </c>
      <c r="AU6" s="10">
        <f t="shared" ref="AU6:AU11" si="3">COUNTIF(B6:AQ6,$B$15)</f>
        <v>5</v>
      </c>
      <c r="AV6" s="10">
        <f t="shared" ref="AV6:AV11" si="4">COUNTIF(A6:AQ6,$B$16)</f>
        <v>0</v>
      </c>
      <c r="AW6" s="10">
        <f t="shared" ref="AW6:AW11" si="5">COUNTIF(B6:AQ6,$B$17)</f>
        <v>0</v>
      </c>
      <c r="AY6" s="10">
        <v>70000</v>
      </c>
      <c r="AZ6" s="33">
        <f t="shared" ref="AZ6:AZ11" si="6">AY6/$AZ$1*AT6</f>
        <v>54090.909090909096</v>
      </c>
      <c r="BA6" s="10">
        <f t="shared" ref="BA6:BA11" si="7">AZ6*13/100</f>
        <v>7031.818181818182</v>
      </c>
      <c r="BB6" s="33">
        <f t="shared" ref="BB6:BB11" si="8">AZ6-BA6</f>
        <v>47059.090909090912</v>
      </c>
    </row>
    <row r="7" spans="1:54" x14ac:dyDescent="0.25">
      <c r="A7" s="14" t="s">
        <v>2</v>
      </c>
      <c r="B7" s="12"/>
      <c r="C7" s="8"/>
      <c r="D7" s="27">
        <v>8</v>
      </c>
      <c r="E7" s="27">
        <v>8</v>
      </c>
      <c r="F7" s="27">
        <v>8</v>
      </c>
      <c r="G7" s="28" t="s">
        <v>22</v>
      </c>
      <c r="H7" s="28" t="s">
        <v>22</v>
      </c>
      <c r="I7" s="27">
        <v>8</v>
      </c>
      <c r="J7" s="27">
        <v>8</v>
      </c>
      <c r="K7" s="27">
        <v>8</v>
      </c>
      <c r="L7" s="27">
        <v>8</v>
      </c>
      <c r="M7" s="27">
        <v>8</v>
      </c>
      <c r="N7" s="28" t="s">
        <v>22</v>
      </c>
      <c r="O7" s="28" t="s">
        <v>22</v>
      </c>
      <c r="P7" s="27">
        <v>8</v>
      </c>
      <c r="Q7" s="27">
        <v>8</v>
      </c>
      <c r="R7" s="27">
        <v>8</v>
      </c>
      <c r="S7" s="27">
        <v>8</v>
      </c>
      <c r="T7" s="27">
        <v>8</v>
      </c>
      <c r="U7" s="28" t="s">
        <v>22</v>
      </c>
      <c r="V7" s="28" t="s">
        <v>22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8" t="s">
        <v>22</v>
      </c>
      <c r="AC7" s="28" t="s">
        <v>22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24</v>
      </c>
      <c r="AI7" s="9"/>
      <c r="AJ7" s="9"/>
      <c r="AK7" s="8"/>
      <c r="AL7" s="8"/>
      <c r="AM7" s="8"/>
      <c r="AN7" s="8"/>
      <c r="AO7" s="8"/>
      <c r="AP7" s="9"/>
      <c r="AQ7" s="9"/>
      <c r="AS7" s="10">
        <f t="shared" si="1"/>
        <v>104</v>
      </c>
      <c r="AT7" s="10">
        <f t="shared" si="2"/>
        <v>13</v>
      </c>
      <c r="AU7" s="10">
        <f t="shared" si="3"/>
        <v>0</v>
      </c>
      <c r="AV7" s="10">
        <f t="shared" si="4"/>
        <v>9</v>
      </c>
      <c r="AW7" s="10">
        <f t="shared" si="5"/>
        <v>0</v>
      </c>
      <c r="AY7" s="10">
        <v>58000</v>
      </c>
      <c r="AZ7" s="33">
        <f t="shared" si="6"/>
        <v>34272.727272727272</v>
      </c>
      <c r="BA7" s="10">
        <f t="shared" si="7"/>
        <v>4455.454545454545</v>
      </c>
      <c r="BB7" s="33">
        <f t="shared" si="8"/>
        <v>29817.272727272728</v>
      </c>
    </row>
    <row r="8" spans="1:54" x14ac:dyDescent="0.25">
      <c r="A8" s="14" t="s">
        <v>3</v>
      </c>
      <c r="B8" s="12"/>
      <c r="C8" s="8"/>
      <c r="D8" s="27">
        <v>8</v>
      </c>
      <c r="E8" s="27" t="s">
        <v>16</v>
      </c>
      <c r="F8" s="27" t="s">
        <v>16</v>
      </c>
      <c r="G8" s="28" t="s">
        <v>22</v>
      </c>
      <c r="H8" s="28" t="s">
        <v>22</v>
      </c>
      <c r="I8" s="27" t="s">
        <v>16</v>
      </c>
      <c r="J8" s="27" t="s">
        <v>16</v>
      </c>
      <c r="K8" s="27" t="s">
        <v>16</v>
      </c>
      <c r="L8" s="27">
        <v>8</v>
      </c>
      <c r="M8" s="27">
        <v>8</v>
      </c>
      <c r="N8" s="28" t="s">
        <v>22</v>
      </c>
      <c r="O8" s="28" t="s">
        <v>22</v>
      </c>
      <c r="P8" s="27">
        <v>8</v>
      </c>
      <c r="Q8" s="27">
        <v>8</v>
      </c>
      <c r="R8" s="27" t="s">
        <v>20</v>
      </c>
      <c r="S8" s="27">
        <v>8</v>
      </c>
      <c r="T8" s="27">
        <v>8</v>
      </c>
      <c r="U8" s="28" t="s">
        <v>22</v>
      </c>
      <c r="V8" s="28" t="s">
        <v>22</v>
      </c>
      <c r="W8" s="27">
        <v>8</v>
      </c>
      <c r="X8" s="27">
        <v>8</v>
      </c>
      <c r="Y8" s="27">
        <v>8</v>
      </c>
      <c r="Z8" s="27">
        <v>8</v>
      </c>
      <c r="AA8" s="27">
        <v>8</v>
      </c>
      <c r="AB8" s="28" t="s">
        <v>22</v>
      </c>
      <c r="AC8" s="28" t="s">
        <v>22</v>
      </c>
      <c r="AD8" s="27">
        <v>8</v>
      </c>
      <c r="AE8" s="27">
        <v>8</v>
      </c>
      <c r="AF8" s="27">
        <v>8</v>
      </c>
      <c r="AG8" s="27">
        <v>8</v>
      </c>
      <c r="AH8" s="27" t="s">
        <v>24</v>
      </c>
      <c r="AI8" s="9"/>
      <c r="AJ8" s="9"/>
      <c r="AK8" s="8"/>
      <c r="AL8" s="8"/>
      <c r="AM8" s="8"/>
      <c r="AN8" s="8"/>
      <c r="AO8" s="8"/>
      <c r="AP8" s="9"/>
      <c r="AQ8" s="9"/>
      <c r="AS8" s="10">
        <f t="shared" si="1"/>
        <v>128</v>
      </c>
      <c r="AT8" s="10">
        <f t="shared" si="2"/>
        <v>16</v>
      </c>
      <c r="AU8" s="10">
        <f t="shared" si="3"/>
        <v>5</v>
      </c>
      <c r="AV8" s="10">
        <f t="shared" si="4"/>
        <v>0</v>
      </c>
      <c r="AW8" s="10">
        <f t="shared" si="5"/>
        <v>1</v>
      </c>
      <c r="AY8" s="10">
        <v>63000</v>
      </c>
      <c r="AZ8" s="33">
        <f t="shared" si="6"/>
        <v>45818.181818181816</v>
      </c>
      <c r="BA8" s="10">
        <f t="shared" si="7"/>
        <v>5956.363636363636</v>
      </c>
      <c r="BB8" s="33">
        <f t="shared" si="8"/>
        <v>39861.818181818177</v>
      </c>
    </row>
    <row r="9" spans="1:54" x14ac:dyDescent="0.25">
      <c r="A9" s="14" t="s">
        <v>4</v>
      </c>
      <c r="B9" s="12"/>
      <c r="C9" s="8"/>
      <c r="D9" s="27">
        <v>8</v>
      </c>
      <c r="E9" s="27">
        <v>8</v>
      </c>
      <c r="F9" s="27">
        <v>8</v>
      </c>
      <c r="G9" s="28" t="s">
        <v>22</v>
      </c>
      <c r="H9" s="28" t="s">
        <v>22</v>
      </c>
      <c r="I9" s="27">
        <v>8</v>
      </c>
      <c r="J9" s="27">
        <v>8</v>
      </c>
      <c r="K9" s="27" t="s">
        <v>16</v>
      </c>
      <c r="L9" s="27" t="s">
        <v>16</v>
      </c>
      <c r="M9" s="27" t="s">
        <v>16</v>
      </c>
      <c r="N9" s="28" t="s">
        <v>22</v>
      </c>
      <c r="O9" s="28" t="s">
        <v>22</v>
      </c>
      <c r="P9" s="27">
        <v>8</v>
      </c>
      <c r="Q9" s="27">
        <v>8</v>
      </c>
      <c r="R9" s="27">
        <v>8</v>
      </c>
      <c r="S9" s="27">
        <v>8</v>
      </c>
      <c r="T9" s="27">
        <v>8</v>
      </c>
      <c r="U9" s="28" t="s">
        <v>22</v>
      </c>
      <c r="V9" s="28" t="s">
        <v>22</v>
      </c>
      <c r="W9" s="27">
        <v>8</v>
      </c>
      <c r="X9" s="27">
        <v>8</v>
      </c>
      <c r="Y9" s="27">
        <v>8</v>
      </c>
      <c r="Z9" s="27" t="s">
        <v>16</v>
      </c>
      <c r="AA9" s="27" t="s">
        <v>16</v>
      </c>
      <c r="AB9" s="28" t="s">
        <v>22</v>
      </c>
      <c r="AC9" s="28" t="s">
        <v>22</v>
      </c>
      <c r="AD9" s="27">
        <v>8</v>
      </c>
      <c r="AE9" s="27">
        <v>8</v>
      </c>
      <c r="AF9" s="27">
        <v>8</v>
      </c>
      <c r="AG9" s="27">
        <v>8</v>
      </c>
      <c r="AH9" s="27" t="s">
        <v>24</v>
      </c>
      <c r="AI9" s="9"/>
      <c r="AJ9" s="9"/>
      <c r="AK9" s="8"/>
      <c r="AL9" s="8"/>
      <c r="AM9" s="8"/>
      <c r="AN9" s="8"/>
      <c r="AO9" s="8"/>
      <c r="AP9" s="9"/>
      <c r="AQ9" s="9"/>
      <c r="AS9" s="10">
        <f t="shared" si="1"/>
        <v>136</v>
      </c>
      <c r="AT9" s="10">
        <f t="shared" si="2"/>
        <v>17</v>
      </c>
      <c r="AU9" s="10">
        <f t="shared" si="3"/>
        <v>5</v>
      </c>
      <c r="AV9" s="10">
        <f t="shared" si="4"/>
        <v>0</v>
      </c>
      <c r="AW9" s="10">
        <f t="shared" si="5"/>
        <v>0</v>
      </c>
      <c r="AY9" s="10">
        <v>78000</v>
      </c>
      <c r="AZ9" s="33">
        <f t="shared" si="6"/>
        <v>60272.727272727272</v>
      </c>
      <c r="BA9" s="10">
        <f t="shared" si="7"/>
        <v>7835.454545454546</v>
      </c>
      <c r="BB9" s="33">
        <f t="shared" si="8"/>
        <v>52437.272727272728</v>
      </c>
    </row>
    <row r="10" spans="1:54" x14ac:dyDescent="0.25">
      <c r="A10" s="14" t="s">
        <v>5</v>
      </c>
      <c r="B10" s="12"/>
      <c r="C10" s="8"/>
      <c r="D10" s="27">
        <v>8</v>
      </c>
      <c r="E10" s="27">
        <v>8</v>
      </c>
      <c r="F10" s="27">
        <v>8</v>
      </c>
      <c r="G10" s="28" t="s">
        <v>22</v>
      </c>
      <c r="H10" s="28" t="s">
        <v>22</v>
      </c>
      <c r="I10" s="27">
        <v>8</v>
      </c>
      <c r="J10" s="27" t="s">
        <v>20</v>
      </c>
      <c r="K10" s="27" t="s">
        <v>20</v>
      </c>
      <c r="L10" s="27">
        <v>8</v>
      </c>
      <c r="M10" s="27">
        <v>8</v>
      </c>
      <c r="N10" s="28" t="s">
        <v>22</v>
      </c>
      <c r="O10" s="28" t="s">
        <v>22</v>
      </c>
      <c r="P10" s="27">
        <v>8</v>
      </c>
      <c r="Q10" s="27">
        <v>8</v>
      </c>
      <c r="R10" s="27">
        <v>8</v>
      </c>
      <c r="S10" s="27">
        <v>8</v>
      </c>
      <c r="T10" s="27">
        <v>8</v>
      </c>
      <c r="U10" s="28" t="s">
        <v>22</v>
      </c>
      <c r="V10" s="28" t="s">
        <v>22</v>
      </c>
      <c r="W10" s="27">
        <v>8</v>
      </c>
      <c r="X10" s="27">
        <v>8</v>
      </c>
      <c r="Y10" s="27">
        <v>8</v>
      </c>
      <c r="Z10" s="27">
        <v>8</v>
      </c>
      <c r="AA10" s="27">
        <v>8</v>
      </c>
      <c r="AB10" s="28" t="s">
        <v>22</v>
      </c>
      <c r="AC10" s="28" t="s">
        <v>22</v>
      </c>
      <c r="AD10" s="27">
        <v>8</v>
      </c>
      <c r="AE10" s="27">
        <v>8</v>
      </c>
      <c r="AF10" s="27">
        <v>8</v>
      </c>
      <c r="AG10" s="27">
        <v>8</v>
      </c>
      <c r="AH10" s="27" t="s">
        <v>24</v>
      </c>
      <c r="AI10" s="9"/>
      <c r="AJ10" s="9"/>
      <c r="AK10" s="8"/>
      <c r="AL10" s="8"/>
      <c r="AM10" s="8"/>
      <c r="AN10" s="8"/>
      <c r="AO10" s="8"/>
      <c r="AP10" s="9"/>
      <c r="AQ10" s="9"/>
      <c r="AS10" s="10">
        <f t="shared" si="1"/>
        <v>160</v>
      </c>
      <c r="AT10" s="10">
        <f t="shared" si="2"/>
        <v>20</v>
      </c>
      <c r="AU10" s="10">
        <f t="shared" si="3"/>
        <v>0</v>
      </c>
      <c r="AV10" s="10">
        <f t="shared" si="4"/>
        <v>0</v>
      </c>
      <c r="AW10" s="10">
        <f t="shared" si="5"/>
        <v>2</v>
      </c>
      <c r="AY10" s="10">
        <v>54000</v>
      </c>
      <c r="AZ10" s="33">
        <f t="shared" si="6"/>
        <v>49090.909090909088</v>
      </c>
      <c r="BA10" s="10">
        <f t="shared" si="7"/>
        <v>6381.8181818181811</v>
      </c>
      <c r="BB10" s="33">
        <f t="shared" si="8"/>
        <v>42709.090909090904</v>
      </c>
    </row>
    <row r="11" spans="1:54" ht="15.75" thickBot="1" x14ac:dyDescent="0.3">
      <c r="A11" s="15" t="s">
        <v>6</v>
      </c>
      <c r="B11" s="12"/>
      <c r="C11" s="8"/>
      <c r="D11" s="27">
        <v>8</v>
      </c>
      <c r="E11" s="27">
        <v>8</v>
      </c>
      <c r="F11" s="27">
        <v>8</v>
      </c>
      <c r="G11" s="28" t="s">
        <v>22</v>
      </c>
      <c r="H11" s="28" t="s">
        <v>22</v>
      </c>
      <c r="I11" s="27">
        <v>8</v>
      </c>
      <c r="J11" s="27">
        <v>8</v>
      </c>
      <c r="K11" s="27">
        <v>8</v>
      </c>
      <c r="L11" s="27">
        <v>8</v>
      </c>
      <c r="M11" s="27">
        <v>8</v>
      </c>
      <c r="N11" s="28" t="s">
        <v>22</v>
      </c>
      <c r="O11" s="28" t="s">
        <v>22</v>
      </c>
      <c r="P11" s="27">
        <v>8</v>
      </c>
      <c r="Q11" s="27">
        <v>8</v>
      </c>
      <c r="R11" s="27">
        <v>8</v>
      </c>
      <c r="S11" s="27">
        <v>8</v>
      </c>
      <c r="T11" s="27">
        <v>8</v>
      </c>
      <c r="U11" s="28" t="s">
        <v>22</v>
      </c>
      <c r="V11" s="28" t="s">
        <v>22</v>
      </c>
      <c r="W11" s="27">
        <v>8</v>
      </c>
      <c r="X11" s="27">
        <v>8</v>
      </c>
      <c r="Y11" s="27">
        <v>8</v>
      </c>
      <c r="Z11" s="27">
        <v>8</v>
      </c>
      <c r="AA11" s="27">
        <v>8</v>
      </c>
      <c r="AB11" s="28" t="s">
        <v>22</v>
      </c>
      <c r="AC11" s="28" t="s">
        <v>22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24</v>
      </c>
      <c r="AI11" s="9"/>
      <c r="AJ11" s="9"/>
      <c r="AK11" s="8"/>
      <c r="AL11" s="8"/>
      <c r="AM11" s="8"/>
      <c r="AN11" s="8"/>
      <c r="AO11" s="8"/>
      <c r="AP11" s="9"/>
      <c r="AQ11" s="9"/>
      <c r="AS11" s="10">
        <f t="shared" si="1"/>
        <v>144</v>
      </c>
      <c r="AT11" s="10">
        <f t="shared" si="2"/>
        <v>18</v>
      </c>
      <c r="AU11" s="10">
        <f t="shared" si="3"/>
        <v>4</v>
      </c>
      <c r="AV11" s="10">
        <f t="shared" si="4"/>
        <v>0</v>
      </c>
      <c r="AW11" s="10">
        <f t="shared" si="5"/>
        <v>0</v>
      </c>
      <c r="AY11" s="10">
        <v>75000</v>
      </c>
      <c r="AZ11" s="33">
        <f t="shared" si="6"/>
        <v>61363.63636363636</v>
      </c>
      <c r="BA11" s="10">
        <f t="shared" si="7"/>
        <v>7977.272727272727</v>
      </c>
      <c r="BB11" s="33">
        <f t="shared" si="8"/>
        <v>53386.363636363632</v>
      </c>
    </row>
    <row r="15" spans="1:54" x14ac:dyDescent="0.25">
      <c r="B15" t="s">
        <v>16</v>
      </c>
      <c r="C15" t="s">
        <v>15</v>
      </c>
      <c r="D15" t="s">
        <v>17</v>
      </c>
    </row>
    <row r="16" spans="1:54" x14ac:dyDescent="0.25">
      <c r="B16" t="s">
        <v>18</v>
      </c>
      <c r="C16" t="s">
        <v>15</v>
      </c>
      <c r="D16" t="s">
        <v>19</v>
      </c>
    </row>
    <row r="17" spans="2:7" x14ac:dyDescent="0.25">
      <c r="B17" t="s">
        <v>20</v>
      </c>
      <c r="C17" t="s">
        <v>15</v>
      </c>
      <c r="D17" t="s">
        <v>21</v>
      </c>
    </row>
    <row r="18" spans="2:7" x14ac:dyDescent="0.25">
      <c r="B18" t="s">
        <v>22</v>
      </c>
      <c r="C18" t="s">
        <v>15</v>
      </c>
      <c r="D18" t="s">
        <v>23</v>
      </c>
    </row>
    <row r="19" spans="2:7" x14ac:dyDescent="0.25">
      <c r="B19" t="s">
        <v>24</v>
      </c>
      <c r="C19" t="s">
        <v>15</v>
      </c>
      <c r="D19" t="s">
        <v>25</v>
      </c>
      <c r="G19">
        <f>COUNTIF(B5:AQ5,B19)</f>
        <v>1</v>
      </c>
    </row>
  </sheetData>
  <mergeCells count="14">
    <mergeCell ref="AY3:AY4"/>
    <mergeCell ref="AZ3:AZ4"/>
    <mergeCell ref="BA3:BA4"/>
    <mergeCell ref="BB3:BB4"/>
    <mergeCell ref="A3:A4"/>
    <mergeCell ref="AS3:AS4"/>
    <mergeCell ref="AT3:AT4"/>
    <mergeCell ref="AU3:AU4"/>
    <mergeCell ref="AV3:AV4"/>
    <mergeCell ref="AW3:AW4"/>
    <mergeCell ref="R1:V1"/>
    <mergeCell ref="AN1:AQ1"/>
    <mergeCell ref="AG1:AM1"/>
    <mergeCell ref="C1:G1"/>
  </mergeCells>
  <phoneticPr fontId="2" type="noConversion"/>
  <conditionalFormatting sqref="B4:AQ4">
    <cfRule type="cellIs" dxfId="13" priority="8" operator="between">
      <formula>$A$1</formula>
      <formula>$C$1</formula>
    </cfRule>
  </conditionalFormatting>
  <conditionalFormatting sqref="B5:AQ11">
    <cfRule type="expression" dxfId="12" priority="1">
      <formula>B5=$B$19</formula>
    </cfRule>
    <cfRule type="expression" dxfId="11" priority="2">
      <formula>B5=$B$16</formula>
    </cfRule>
    <cfRule type="expression" dxfId="10" priority="3">
      <formula>B5=$B$15</formula>
    </cfRule>
    <cfRule type="expression" dxfId="9" priority="4">
      <formula>B5=$B$17</formula>
    </cfRule>
    <cfRule type="expression" dxfId="8" priority="5">
      <formula>B$4&gt;$C$1</formula>
    </cfRule>
    <cfRule type="expression" dxfId="7" priority="7">
      <formula>B$4&lt;$A$1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4628-8F07-4713-9F08-9F44AF757A74}">
  <dimension ref="A1:BB19"/>
  <sheetViews>
    <sheetView zoomScale="90" zoomScaleNormal="90" workbookViewId="0">
      <selection activeCell="AM14" sqref="AM14"/>
    </sheetView>
  </sheetViews>
  <sheetFormatPr defaultRowHeight="15" x14ac:dyDescent="0.25"/>
  <cols>
    <col min="1" max="1" width="15.140625" customWidth="1"/>
    <col min="2" max="43" width="3.7109375" customWidth="1"/>
    <col min="44" max="44" width="2.42578125" customWidth="1"/>
    <col min="50" max="50" width="3.42578125" customWidth="1"/>
    <col min="51" max="51" width="13.140625" customWidth="1"/>
    <col min="52" max="52" width="11.85546875" customWidth="1"/>
    <col min="54" max="54" width="9.7109375" customWidth="1"/>
  </cols>
  <sheetData>
    <row r="1" spans="1:54" x14ac:dyDescent="0.25">
      <c r="A1" s="1">
        <v>44562</v>
      </c>
      <c r="B1" s="2" t="s">
        <v>15</v>
      </c>
      <c r="C1" s="7">
        <f>EDATE(A1,1)-1</f>
        <v>44592</v>
      </c>
      <c r="D1" s="7"/>
      <c r="E1" s="7"/>
      <c r="F1" s="7"/>
      <c r="G1" s="7"/>
      <c r="R1" s="11" t="s">
        <v>14</v>
      </c>
      <c r="S1" s="11"/>
      <c r="T1" s="11"/>
      <c r="U1" s="11"/>
      <c r="V1" s="11"/>
      <c r="AG1" s="5">
        <f>EDATE(A1,0)</f>
        <v>44562</v>
      </c>
      <c r="AH1" s="5"/>
      <c r="AI1" s="5"/>
      <c r="AJ1" s="5"/>
      <c r="AK1" s="5"/>
      <c r="AL1" s="5"/>
      <c r="AM1" s="5"/>
      <c r="AN1" s="6">
        <f>YEAR(A1)</f>
        <v>2022</v>
      </c>
      <c r="AO1" s="6"/>
      <c r="AP1" s="6"/>
      <c r="AQ1" s="6"/>
      <c r="AY1" t="s">
        <v>31</v>
      </c>
      <c r="AZ1" s="3">
        <f>NETWORKDAYS.INTL(A1,C1,1)-G19</f>
        <v>21</v>
      </c>
    </row>
    <row r="2" spans="1:54" ht="15.75" thickBot="1" x14ac:dyDescent="0.3"/>
    <row r="3" spans="1:54" s="2" customFormat="1" x14ac:dyDescent="0.25">
      <c r="A3" s="13"/>
      <c r="B3" s="17" t="s">
        <v>7</v>
      </c>
      <c r="C3" s="18" t="s">
        <v>13</v>
      </c>
      <c r="D3" s="18" t="s">
        <v>8</v>
      </c>
      <c r="E3" s="18" t="s">
        <v>9</v>
      </c>
      <c r="F3" s="18" t="s">
        <v>10</v>
      </c>
      <c r="G3" s="19" t="s">
        <v>11</v>
      </c>
      <c r="H3" s="19" t="s">
        <v>12</v>
      </c>
      <c r="I3" s="18" t="s">
        <v>7</v>
      </c>
      <c r="J3" s="18" t="s">
        <v>13</v>
      </c>
      <c r="K3" s="18" t="s">
        <v>8</v>
      </c>
      <c r="L3" s="18" t="s">
        <v>9</v>
      </c>
      <c r="M3" s="18" t="s">
        <v>10</v>
      </c>
      <c r="N3" s="19" t="s">
        <v>11</v>
      </c>
      <c r="O3" s="19" t="s">
        <v>12</v>
      </c>
      <c r="P3" s="18" t="s">
        <v>7</v>
      </c>
      <c r="Q3" s="18" t="s">
        <v>13</v>
      </c>
      <c r="R3" s="18" t="s">
        <v>8</v>
      </c>
      <c r="S3" s="18" t="s">
        <v>9</v>
      </c>
      <c r="T3" s="18" t="s">
        <v>10</v>
      </c>
      <c r="U3" s="19" t="s">
        <v>11</v>
      </c>
      <c r="V3" s="19" t="s">
        <v>12</v>
      </c>
      <c r="W3" s="18" t="s">
        <v>7</v>
      </c>
      <c r="X3" s="18" t="s">
        <v>13</v>
      </c>
      <c r="Y3" s="18" t="s">
        <v>8</v>
      </c>
      <c r="Z3" s="18" t="s">
        <v>9</v>
      </c>
      <c r="AA3" s="18" t="s">
        <v>10</v>
      </c>
      <c r="AB3" s="19" t="s">
        <v>11</v>
      </c>
      <c r="AC3" s="19" t="s">
        <v>12</v>
      </c>
      <c r="AD3" s="18" t="s">
        <v>7</v>
      </c>
      <c r="AE3" s="18" t="s">
        <v>13</v>
      </c>
      <c r="AF3" s="18" t="s">
        <v>8</v>
      </c>
      <c r="AG3" s="18" t="s">
        <v>9</v>
      </c>
      <c r="AH3" s="18" t="s">
        <v>10</v>
      </c>
      <c r="AI3" s="19" t="s">
        <v>11</v>
      </c>
      <c r="AJ3" s="19" t="s">
        <v>12</v>
      </c>
      <c r="AK3" s="18" t="s">
        <v>7</v>
      </c>
      <c r="AL3" s="18" t="s">
        <v>13</v>
      </c>
      <c r="AM3" s="18" t="s">
        <v>8</v>
      </c>
      <c r="AN3" s="18" t="s">
        <v>9</v>
      </c>
      <c r="AO3" s="18" t="s">
        <v>10</v>
      </c>
      <c r="AP3" s="19" t="s">
        <v>11</v>
      </c>
      <c r="AQ3" s="20" t="s">
        <v>12</v>
      </c>
      <c r="AS3" s="29" t="s">
        <v>26</v>
      </c>
      <c r="AT3" s="29" t="s">
        <v>28</v>
      </c>
      <c r="AU3" s="29" t="s">
        <v>27</v>
      </c>
      <c r="AV3" s="29" t="s">
        <v>19</v>
      </c>
      <c r="AW3" s="29" t="s">
        <v>21</v>
      </c>
      <c r="AY3" s="31" t="s">
        <v>29</v>
      </c>
      <c r="AZ3" s="32" t="s">
        <v>30</v>
      </c>
      <c r="BA3" s="31" t="s">
        <v>32</v>
      </c>
      <c r="BB3" s="31" t="s">
        <v>33</v>
      </c>
    </row>
    <row r="4" spans="1:54" s="4" customFormat="1" ht="15.75" thickBot="1" x14ac:dyDescent="0.3">
      <c r="A4" s="21"/>
      <c r="B4" s="22">
        <f>A1-WEEKDAY(A1,2)+1</f>
        <v>44557</v>
      </c>
      <c r="C4" s="23">
        <f>B4+1</f>
        <v>44558</v>
      </c>
      <c r="D4" s="23">
        <f t="shared" ref="D4:AQ4" si="0">C4+1</f>
        <v>44559</v>
      </c>
      <c r="E4" s="23">
        <f t="shared" si="0"/>
        <v>44560</v>
      </c>
      <c r="F4" s="23">
        <f t="shared" si="0"/>
        <v>44561</v>
      </c>
      <c r="G4" s="24">
        <f t="shared" si="0"/>
        <v>44562</v>
      </c>
      <c r="H4" s="24">
        <f t="shared" si="0"/>
        <v>44563</v>
      </c>
      <c r="I4" s="23">
        <f t="shared" si="0"/>
        <v>44564</v>
      </c>
      <c r="J4" s="23">
        <f t="shared" si="0"/>
        <v>44565</v>
      </c>
      <c r="K4" s="23">
        <f t="shared" si="0"/>
        <v>44566</v>
      </c>
      <c r="L4" s="23">
        <f t="shared" si="0"/>
        <v>44567</v>
      </c>
      <c r="M4" s="23">
        <f t="shared" si="0"/>
        <v>44568</v>
      </c>
      <c r="N4" s="24">
        <f t="shared" si="0"/>
        <v>44569</v>
      </c>
      <c r="O4" s="24">
        <f t="shared" si="0"/>
        <v>44570</v>
      </c>
      <c r="P4" s="23">
        <f t="shared" si="0"/>
        <v>44571</v>
      </c>
      <c r="Q4" s="23">
        <f t="shared" si="0"/>
        <v>44572</v>
      </c>
      <c r="R4" s="23">
        <f t="shared" si="0"/>
        <v>44573</v>
      </c>
      <c r="S4" s="23">
        <f t="shared" si="0"/>
        <v>44574</v>
      </c>
      <c r="T4" s="23">
        <f t="shared" si="0"/>
        <v>44575</v>
      </c>
      <c r="U4" s="24">
        <f t="shared" si="0"/>
        <v>44576</v>
      </c>
      <c r="V4" s="24">
        <f t="shared" si="0"/>
        <v>44577</v>
      </c>
      <c r="W4" s="23">
        <f t="shared" si="0"/>
        <v>44578</v>
      </c>
      <c r="X4" s="23">
        <f t="shared" si="0"/>
        <v>44579</v>
      </c>
      <c r="Y4" s="23">
        <f t="shared" si="0"/>
        <v>44580</v>
      </c>
      <c r="Z4" s="23">
        <f t="shared" si="0"/>
        <v>44581</v>
      </c>
      <c r="AA4" s="23">
        <f t="shared" si="0"/>
        <v>44582</v>
      </c>
      <c r="AB4" s="24">
        <f t="shared" si="0"/>
        <v>44583</v>
      </c>
      <c r="AC4" s="24">
        <f t="shared" si="0"/>
        <v>44584</v>
      </c>
      <c r="AD4" s="23">
        <f t="shared" si="0"/>
        <v>44585</v>
      </c>
      <c r="AE4" s="23">
        <f t="shared" si="0"/>
        <v>44586</v>
      </c>
      <c r="AF4" s="23">
        <f t="shared" si="0"/>
        <v>44587</v>
      </c>
      <c r="AG4" s="23">
        <f t="shared" si="0"/>
        <v>44588</v>
      </c>
      <c r="AH4" s="23">
        <f t="shared" si="0"/>
        <v>44589</v>
      </c>
      <c r="AI4" s="24">
        <f t="shared" si="0"/>
        <v>44590</v>
      </c>
      <c r="AJ4" s="24">
        <f t="shared" si="0"/>
        <v>44591</v>
      </c>
      <c r="AK4" s="23">
        <f t="shared" si="0"/>
        <v>44592</v>
      </c>
      <c r="AL4" s="23">
        <f t="shared" si="0"/>
        <v>44593</v>
      </c>
      <c r="AM4" s="23">
        <f t="shared" si="0"/>
        <v>44594</v>
      </c>
      <c r="AN4" s="23">
        <f t="shared" si="0"/>
        <v>44595</v>
      </c>
      <c r="AO4" s="23">
        <f t="shared" si="0"/>
        <v>44596</v>
      </c>
      <c r="AP4" s="24">
        <f t="shared" si="0"/>
        <v>44597</v>
      </c>
      <c r="AQ4" s="25">
        <f t="shared" si="0"/>
        <v>44598</v>
      </c>
      <c r="AS4" s="30"/>
      <c r="AT4" s="30"/>
      <c r="AU4" s="30"/>
      <c r="AV4" s="30"/>
      <c r="AW4" s="30"/>
      <c r="AY4" s="31"/>
      <c r="AZ4" s="32"/>
      <c r="BA4" s="31"/>
      <c r="BB4" s="31"/>
    </row>
    <row r="5" spans="1:54" x14ac:dyDescent="0.25">
      <c r="A5" s="16" t="s">
        <v>0</v>
      </c>
      <c r="B5" s="26"/>
      <c r="C5" s="27"/>
      <c r="D5" s="27"/>
      <c r="E5" s="27"/>
      <c r="F5" s="27"/>
      <c r="G5" s="28"/>
      <c r="H5" s="28"/>
      <c r="I5" s="27"/>
      <c r="J5" s="27"/>
      <c r="K5" s="27"/>
      <c r="L5" s="27"/>
      <c r="M5" s="27"/>
      <c r="N5" s="28"/>
      <c r="O5" s="28"/>
      <c r="P5" s="27"/>
      <c r="Q5" s="27"/>
      <c r="R5" s="27"/>
      <c r="S5" s="27"/>
      <c r="T5" s="27"/>
      <c r="U5" s="28"/>
      <c r="V5" s="28"/>
      <c r="W5" s="27"/>
      <c r="X5" s="27"/>
      <c r="Y5" s="27"/>
      <c r="Z5" s="27"/>
      <c r="AA5" s="27"/>
      <c r="AB5" s="28"/>
      <c r="AC5" s="28"/>
      <c r="AD5" s="27"/>
      <c r="AE5" s="27"/>
      <c r="AF5" s="27"/>
      <c r="AG5" s="27"/>
      <c r="AH5" s="27"/>
      <c r="AI5" s="28"/>
      <c r="AJ5" s="28"/>
      <c r="AK5" s="27"/>
      <c r="AL5" s="27"/>
      <c r="AM5" s="27"/>
      <c r="AN5" s="27"/>
      <c r="AO5" s="27"/>
      <c r="AP5" s="28"/>
      <c r="AQ5" s="28"/>
      <c r="AS5" s="10">
        <f>SUM(B5:AQ5)</f>
        <v>0</v>
      </c>
      <c r="AT5" s="10">
        <f>AS5/8</f>
        <v>0</v>
      </c>
      <c r="AU5" s="10">
        <f>COUNTIF(B5:AQ5,$B$15)</f>
        <v>0</v>
      </c>
      <c r="AV5" s="10">
        <f>COUNTIF(A5:AQ5,$B$16)</f>
        <v>0</v>
      </c>
      <c r="AW5" s="10">
        <f>COUNTIF(B5:AQ5,$B$17)</f>
        <v>0</v>
      </c>
      <c r="AY5" s="10">
        <v>65000</v>
      </c>
      <c r="AZ5" s="33">
        <f>AY5/$AZ$1*AT5</f>
        <v>0</v>
      </c>
      <c r="BA5" s="10">
        <f>AZ5*13/100</f>
        <v>0</v>
      </c>
      <c r="BB5" s="33">
        <f>AZ5-BA5</f>
        <v>0</v>
      </c>
    </row>
    <row r="6" spans="1:54" x14ac:dyDescent="0.25">
      <c r="A6" s="14" t="s">
        <v>1</v>
      </c>
      <c r="B6" s="12"/>
      <c r="C6" s="8"/>
      <c r="D6" s="27"/>
      <c r="E6" s="27"/>
      <c r="F6" s="27"/>
      <c r="G6" s="28"/>
      <c r="H6" s="28"/>
      <c r="I6" s="27"/>
      <c r="J6" s="27"/>
      <c r="K6" s="27"/>
      <c r="L6" s="27"/>
      <c r="M6" s="27"/>
      <c r="N6" s="28"/>
      <c r="O6" s="28"/>
      <c r="P6" s="27"/>
      <c r="Q6" s="27"/>
      <c r="R6" s="27"/>
      <c r="S6" s="27"/>
      <c r="T6" s="27"/>
      <c r="U6" s="28"/>
      <c r="V6" s="28"/>
      <c r="W6" s="27"/>
      <c r="X6" s="27"/>
      <c r="Y6" s="27"/>
      <c r="Z6" s="27"/>
      <c r="AA6" s="27"/>
      <c r="AB6" s="28"/>
      <c r="AC6" s="28"/>
      <c r="AD6" s="27"/>
      <c r="AE6" s="27"/>
      <c r="AF6" s="27"/>
      <c r="AG6" s="27"/>
      <c r="AH6" s="27"/>
      <c r="AI6" s="9"/>
      <c r="AJ6" s="9"/>
      <c r="AK6" s="8"/>
      <c r="AL6" s="8"/>
      <c r="AM6" s="8"/>
      <c r="AN6" s="8"/>
      <c r="AO6" s="8"/>
      <c r="AP6" s="9"/>
      <c r="AQ6" s="9"/>
      <c r="AS6" s="10">
        <f t="shared" ref="AS6:AS11" si="1">SUM(B6:AQ6)</f>
        <v>0</v>
      </c>
      <c r="AT6" s="10">
        <f t="shared" ref="AT6:AT11" si="2">AS6/8</f>
        <v>0</v>
      </c>
      <c r="AU6" s="10">
        <f t="shared" ref="AU6:AU11" si="3">COUNTIF(B6:AQ6,$B$15)</f>
        <v>0</v>
      </c>
      <c r="AV6" s="10">
        <f t="shared" ref="AV6:AV11" si="4">COUNTIF(A6:AQ6,$B$16)</f>
        <v>0</v>
      </c>
      <c r="AW6" s="10">
        <f t="shared" ref="AW6:AW11" si="5">COUNTIF(B6:AQ6,$B$17)</f>
        <v>0</v>
      </c>
      <c r="AY6" s="10">
        <v>70000</v>
      </c>
      <c r="AZ6" s="33">
        <f t="shared" ref="AZ6:AZ11" si="6">AY6/$AZ$1*AT6</f>
        <v>0</v>
      </c>
      <c r="BA6" s="10">
        <f t="shared" ref="BA6:BA11" si="7">AZ6*13/100</f>
        <v>0</v>
      </c>
      <c r="BB6" s="33">
        <f t="shared" ref="BB6:BB11" si="8">AZ6-BA6</f>
        <v>0</v>
      </c>
    </row>
    <row r="7" spans="1:54" x14ac:dyDescent="0.25">
      <c r="A7" s="14" t="s">
        <v>2</v>
      </c>
      <c r="B7" s="12"/>
      <c r="C7" s="8"/>
      <c r="D7" s="27"/>
      <c r="E7" s="27"/>
      <c r="F7" s="27"/>
      <c r="G7" s="28"/>
      <c r="H7" s="28"/>
      <c r="I7" s="27"/>
      <c r="J7" s="27"/>
      <c r="K7" s="27"/>
      <c r="L7" s="27"/>
      <c r="M7" s="27"/>
      <c r="N7" s="28"/>
      <c r="O7" s="28"/>
      <c r="P7" s="27"/>
      <c r="Q7" s="27"/>
      <c r="R7" s="27"/>
      <c r="S7" s="27"/>
      <c r="T7" s="27"/>
      <c r="U7" s="28"/>
      <c r="V7" s="28"/>
      <c r="W7" s="27"/>
      <c r="X7" s="27"/>
      <c r="Y7" s="27"/>
      <c r="Z7" s="27"/>
      <c r="AA7" s="27"/>
      <c r="AB7" s="28"/>
      <c r="AC7" s="28"/>
      <c r="AD7" s="27"/>
      <c r="AE7" s="27"/>
      <c r="AF7" s="27"/>
      <c r="AG7" s="27"/>
      <c r="AH7" s="27"/>
      <c r="AI7" s="9"/>
      <c r="AJ7" s="9"/>
      <c r="AK7" s="8"/>
      <c r="AL7" s="8"/>
      <c r="AM7" s="8"/>
      <c r="AN7" s="8"/>
      <c r="AO7" s="8"/>
      <c r="AP7" s="9"/>
      <c r="AQ7" s="9"/>
      <c r="AS7" s="10">
        <f t="shared" si="1"/>
        <v>0</v>
      </c>
      <c r="AT7" s="10">
        <f t="shared" si="2"/>
        <v>0</v>
      </c>
      <c r="AU7" s="10">
        <f t="shared" si="3"/>
        <v>0</v>
      </c>
      <c r="AV7" s="10">
        <f t="shared" si="4"/>
        <v>0</v>
      </c>
      <c r="AW7" s="10">
        <f t="shared" si="5"/>
        <v>0</v>
      </c>
      <c r="AY7" s="10">
        <v>58000</v>
      </c>
      <c r="AZ7" s="33">
        <f t="shared" si="6"/>
        <v>0</v>
      </c>
      <c r="BA7" s="10">
        <f t="shared" si="7"/>
        <v>0</v>
      </c>
      <c r="BB7" s="33">
        <f t="shared" si="8"/>
        <v>0</v>
      </c>
    </row>
    <row r="8" spans="1:54" x14ac:dyDescent="0.25">
      <c r="A8" s="14" t="s">
        <v>3</v>
      </c>
      <c r="B8" s="12"/>
      <c r="C8" s="8"/>
      <c r="D8" s="27"/>
      <c r="E8" s="27"/>
      <c r="F8" s="27"/>
      <c r="G8" s="28"/>
      <c r="H8" s="28"/>
      <c r="I8" s="27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8"/>
      <c r="V8" s="28"/>
      <c r="W8" s="27"/>
      <c r="X8" s="27"/>
      <c r="Y8" s="27"/>
      <c r="Z8" s="27"/>
      <c r="AA8" s="27"/>
      <c r="AB8" s="28"/>
      <c r="AC8" s="28"/>
      <c r="AD8" s="27"/>
      <c r="AE8" s="27"/>
      <c r="AF8" s="27"/>
      <c r="AG8" s="27"/>
      <c r="AH8" s="27"/>
      <c r="AI8" s="9"/>
      <c r="AJ8" s="9"/>
      <c r="AK8" s="8"/>
      <c r="AL8" s="8"/>
      <c r="AM8" s="8"/>
      <c r="AN8" s="8"/>
      <c r="AO8" s="8"/>
      <c r="AP8" s="9"/>
      <c r="AQ8" s="9"/>
      <c r="AS8" s="10">
        <f t="shared" si="1"/>
        <v>0</v>
      </c>
      <c r="AT8" s="10">
        <f t="shared" si="2"/>
        <v>0</v>
      </c>
      <c r="AU8" s="10">
        <f t="shared" si="3"/>
        <v>0</v>
      </c>
      <c r="AV8" s="10">
        <f t="shared" si="4"/>
        <v>0</v>
      </c>
      <c r="AW8" s="10">
        <f t="shared" si="5"/>
        <v>0</v>
      </c>
      <c r="AY8" s="10">
        <v>63000</v>
      </c>
      <c r="AZ8" s="33">
        <f t="shared" si="6"/>
        <v>0</v>
      </c>
      <c r="BA8" s="10">
        <f t="shared" si="7"/>
        <v>0</v>
      </c>
      <c r="BB8" s="33">
        <f t="shared" si="8"/>
        <v>0</v>
      </c>
    </row>
    <row r="9" spans="1:54" x14ac:dyDescent="0.25">
      <c r="A9" s="14" t="s">
        <v>4</v>
      </c>
      <c r="B9" s="12"/>
      <c r="C9" s="8"/>
      <c r="D9" s="27"/>
      <c r="E9" s="27"/>
      <c r="F9" s="27"/>
      <c r="G9" s="28"/>
      <c r="H9" s="28"/>
      <c r="I9" s="27"/>
      <c r="J9" s="27"/>
      <c r="K9" s="27"/>
      <c r="L9" s="27"/>
      <c r="M9" s="27"/>
      <c r="N9" s="28"/>
      <c r="O9" s="28"/>
      <c r="P9" s="27"/>
      <c r="Q9" s="27"/>
      <c r="R9" s="27"/>
      <c r="S9" s="27"/>
      <c r="T9" s="27"/>
      <c r="U9" s="28"/>
      <c r="V9" s="28"/>
      <c r="W9" s="27"/>
      <c r="X9" s="27"/>
      <c r="Y9" s="27"/>
      <c r="Z9" s="27"/>
      <c r="AA9" s="27"/>
      <c r="AB9" s="28"/>
      <c r="AC9" s="28"/>
      <c r="AD9" s="27"/>
      <c r="AE9" s="27"/>
      <c r="AF9" s="27"/>
      <c r="AG9" s="27"/>
      <c r="AH9" s="27"/>
      <c r="AI9" s="9"/>
      <c r="AJ9" s="9"/>
      <c r="AK9" s="8"/>
      <c r="AL9" s="8"/>
      <c r="AM9" s="8"/>
      <c r="AN9" s="8"/>
      <c r="AO9" s="8"/>
      <c r="AP9" s="9"/>
      <c r="AQ9" s="9"/>
      <c r="AS9" s="10">
        <f t="shared" si="1"/>
        <v>0</v>
      </c>
      <c r="AT9" s="10">
        <f t="shared" si="2"/>
        <v>0</v>
      </c>
      <c r="AU9" s="10">
        <f t="shared" si="3"/>
        <v>0</v>
      </c>
      <c r="AV9" s="10">
        <f t="shared" si="4"/>
        <v>0</v>
      </c>
      <c r="AW9" s="10">
        <f t="shared" si="5"/>
        <v>0</v>
      </c>
      <c r="AY9" s="10">
        <v>78000</v>
      </c>
      <c r="AZ9" s="33">
        <f t="shared" si="6"/>
        <v>0</v>
      </c>
      <c r="BA9" s="10">
        <f t="shared" si="7"/>
        <v>0</v>
      </c>
      <c r="BB9" s="33">
        <f t="shared" si="8"/>
        <v>0</v>
      </c>
    </row>
    <row r="10" spans="1:54" x14ac:dyDescent="0.25">
      <c r="A10" s="14" t="s">
        <v>5</v>
      </c>
      <c r="B10" s="12"/>
      <c r="C10" s="8"/>
      <c r="D10" s="27"/>
      <c r="E10" s="27"/>
      <c r="F10" s="27"/>
      <c r="G10" s="28"/>
      <c r="H10" s="28"/>
      <c r="I10" s="27"/>
      <c r="J10" s="27"/>
      <c r="K10" s="27"/>
      <c r="L10" s="27"/>
      <c r="M10" s="27"/>
      <c r="N10" s="28"/>
      <c r="O10" s="28"/>
      <c r="P10" s="27"/>
      <c r="Q10" s="27"/>
      <c r="R10" s="27"/>
      <c r="S10" s="27"/>
      <c r="T10" s="27"/>
      <c r="U10" s="28"/>
      <c r="V10" s="28"/>
      <c r="W10" s="27"/>
      <c r="X10" s="27"/>
      <c r="Y10" s="27"/>
      <c r="Z10" s="27"/>
      <c r="AA10" s="27"/>
      <c r="AB10" s="28"/>
      <c r="AC10" s="28"/>
      <c r="AD10" s="27"/>
      <c r="AE10" s="27"/>
      <c r="AF10" s="27"/>
      <c r="AG10" s="27"/>
      <c r="AH10" s="27"/>
      <c r="AI10" s="9"/>
      <c r="AJ10" s="9"/>
      <c r="AK10" s="8"/>
      <c r="AL10" s="8"/>
      <c r="AM10" s="8"/>
      <c r="AN10" s="8"/>
      <c r="AO10" s="8"/>
      <c r="AP10" s="9"/>
      <c r="AQ10" s="9"/>
      <c r="AS10" s="10">
        <f t="shared" si="1"/>
        <v>0</v>
      </c>
      <c r="AT10" s="10">
        <f t="shared" si="2"/>
        <v>0</v>
      </c>
      <c r="AU10" s="10">
        <f t="shared" si="3"/>
        <v>0</v>
      </c>
      <c r="AV10" s="10">
        <f t="shared" si="4"/>
        <v>0</v>
      </c>
      <c r="AW10" s="10">
        <f t="shared" si="5"/>
        <v>0</v>
      </c>
      <c r="AY10" s="10">
        <v>54000</v>
      </c>
      <c r="AZ10" s="33">
        <f t="shared" si="6"/>
        <v>0</v>
      </c>
      <c r="BA10" s="10">
        <f t="shared" si="7"/>
        <v>0</v>
      </c>
      <c r="BB10" s="33">
        <f t="shared" si="8"/>
        <v>0</v>
      </c>
    </row>
    <row r="11" spans="1:54" ht="15.75" thickBot="1" x14ac:dyDescent="0.3">
      <c r="A11" s="15" t="s">
        <v>6</v>
      </c>
      <c r="B11" s="12"/>
      <c r="C11" s="8"/>
      <c r="D11" s="27"/>
      <c r="E11" s="27"/>
      <c r="F11" s="27"/>
      <c r="G11" s="28"/>
      <c r="H11" s="28"/>
      <c r="I11" s="27"/>
      <c r="J11" s="27"/>
      <c r="K11" s="27"/>
      <c r="L11" s="27"/>
      <c r="M11" s="27"/>
      <c r="N11" s="28"/>
      <c r="O11" s="28"/>
      <c r="P11" s="27"/>
      <c r="Q11" s="27"/>
      <c r="R11" s="27"/>
      <c r="S11" s="27"/>
      <c r="T11" s="27"/>
      <c r="U11" s="28"/>
      <c r="V11" s="28"/>
      <c r="W11" s="27"/>
      <c r="X11" s="27"/>
      <c r="Y11" s="27"/>
      <c r="Z11" s="27"/>
      <c r="AA11" s="27"/>
      <c r="AB11" s="28"/>
      <c r="AC11" s="28"/>
      <c r="AD11" s="27"/>
      <c r="AE11" s="27"/>
      <c r="AF11" s="27"/>
      <c r="AG11" s="27"/>
      <c r="AH11" s="27"/>
      <c r="AI11" s="9"/>
      <c r="AJ11" s="9"/>
      <c r="AK11" s="8"/>
      <c r="AL11" s="8"/>
      <c r="AM11" s="8"/>
      <c r="AN11" s="8"/>
      <c r="AO11" s="8"/>
      <c r="AP11" s="9"/>
      <c r="AQ11" s="9"/>
      <c r="AS11" s="10">
        <f t="shared" si="1"/>
        <v>0</v>
      </c>
      <c r="AT11" s="10">
        <f t="shared" si="2"/>
        <v>0</v>
      </c>
      <c r="AU11" s="10">
        <f t="shared" si="3"/>
        <v>0</v>
      </c>
      <c r="AV11" s="10">
        <f t="shared" si="4"/>
        <v>0</v>
      </c>
      <c r="AW11" s="10">
        <f t="shared" si="5"/>
        <v>0</v>
      </c>
      <c r="AY11" s="10">
        <v>75000</v>
      </c>
      <c r="AZ11" s="33">
        <f t="shared" si="6"/>
        <v>0</v>
      </c>
      <c r="BA11" s="10">
        <f t="shared" si="7"/>
        <v>0</v>
      </c>
      <c r="BB11" s="33">
        <f t="shared" si="8"/>
        <v>0</v>
      </c>
    </row>
    <row r="15" spans="1:54" x14ac:dyDescent="0.25">
      <c r="B15" t="s">
        <v>16</v>
      </c>
      <c r="C15" t="s">
        <v>15</v>
      </c>
      <c r="D15" t="s">
        <v>17</v>
      </c>
    </row>
    <row r="16" spans="1:54" x14ac:dyDescent="0.25">
      <c r="B16" t="s">
        <v>18</v>
      </c>
      <c r="C16" t="s">
        <v>15</v>
      </c>
      <c r="D16" t="s">
        <v>19</v>
      </c>
    </row>
    <row r="17" spans="2:7" x14ac:dyDescent="0.25">
      <c r="B17" t="s">
        <v>20</v>
      </c>
      <c r="C17" t="s">
        <v>15</v>
      </c>
      <c r="D17" t="s">
        <v>21</v>
      </c>
    </row>
    <row r="18" spans="2:7" x14ac:dyDescent="0.25">
      <c r="B18" t="s">
        <v>22</v>
      </c>
      <c r="C18" t="s">
        <v>15</v>
      </c>
      <c r="D18" t="s">
        <v>23</v>
      </c>
    </row>
    <row r="19" spans="2:7" x14ac:dyDescent="0.25">
      <c r="B19" t="s">
        <v>24</v>
      </c>
      <c r="C19" t="s">
        <v>15</v>
      </c>
      <c r="D19" t="s">
        <v>25</v>
      </c>
      <c r="G19">
        <f>COUNTIF(B5:AQ5,B19)</f>
        <v>0</v>
      </c>
    </row>
  </sheetData>
  <mergeCells count="14">
    <mergeCell ref="BA3:BA4"/>
    <mergeCell ref="BB3:BB4"/>
    <mergeCell ref="AT3:AT4"/>
    <mergeCell ref="AU3:AU4"/>
    <mergeCell ref="AV3:AV4"/>
    <mergeCell ref="AW3:AW4"/>
    <mergeCell ref="AY3:AY4"/>
    <mergeCell ref="AZ3:AZ4"/>
    <mergeCell ref="C1:G1"/>
    <mergeCell ref="R1:V1"/>
    <mergeCell ref="AG1:AM1"/>
    <mergeCell ref="AN1:AQ1"/>
    <mergeCell ref="A3:A4"/>
    <mergeCell ref="AS3:AS4"/>
  </mergeCells>
  <conditionalFormatting sqref="B4:AQ4">
    <cfRule type="cellIs" dxfId="6" priority="7" operator="between">
      <formula>$A$1</formula>
      <formula>$C$1</formula>
    </cfRule>
  </conditionalFormatting>
  <conditionalFormatting sqref="B5:AQ11">
    <cfRule type="expression" dxfId="5" priority="1">
      <formula>B5=$B$19</formula>
    </cfRule>
    <cfRule type="expression" dxfId="4" priority="2">
      <formula>B5=$B$16</formula>
    </cfRule>
    <cfRule type="expression" dxfId="3" priority="3">
      <formula>B5=$B$15</formula>
    </cfRule>
    <cfRule type="expression" dxfId="2" priority="4">
      <formula>B5=$B$17</formula>
    </cfRule>
    <cfRule type="expression" dxfId="1" priority="5">
      <formula>B$4&gt;$C$1</formula>
    </cfRule>
    <cfRule type="expression" dxfId="0" priority="6">
      <formula>B$4&lt;$A$1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</vt:lpstr>
      <vt:lpstr>Январь22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2021-12-29T06:19:20Z</dcterms:created>
  <dcterms:modified xsi:type="dcterms:W3CDTF">2021-12-29T11:07:27Z</dcterms:modified>
</cp:coreProperties>
</file>